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<sst xmlns="http://schemas.openxmlformats.org/spreadsheetml/2006/main" count="69" uniqueCount="57">
  <si>
    <t>FairShares Voting System</t>
  </si>
  <si>
    <t>Member 1</t>
  </si>
  <si>
    <t>Member 2</t>
  </si>
  <si>
    <t>Member 3</t>
  </si>
  <si>
    <t>Member 4</t>
  </si>
  <si>
    <t>Member 5</t>
  </si>
  <si>
    <t>Member 6</t>
  </si>
  <si>
    <t>Member 7</t>
  </si>
  <si>
    <t>Member 8</t>
  </si>
  <si>
    <t>Member 9</t>
  </si>
  <si>
    <t>Member 10</t>
  </si>
  <si>
    <t>Member 11</t>
  </si>
  <si>
    <t>Member 12</t>
  </si>
  <si>
    <t>Member 13</t>
  </si>
  <si>
    <t>Member 14</t>
  </si>
  <si>
    <t>Member 15</t>
  </si>
  <si>
    <t>Member 16</t>
  </si>
  <si>
    <t>Member 17</t>
  </si>
  <si>
    <t>Member 18</t>
  </si>
  <si>
    <t>Member 19</t>
  </si>
  <si>
    <t>Member 20</t>
  </si>
  <si>
    <t>Founder</t>
  </si>
  <si>
    <t>User</t>
  </si>
  <si>
    <t>Labour</t>
  </si>
  <si>
    <t>Investor</t>
  </si>
  <si>
    <t>Shareholdings</t>
  </si>
  <si>
    <t>Vote</t>
  </si>
  <si>
    <t>Ordinary Resolution Result</t>
  </si>
  <si>
    <t>Special Resolution Result</t>
  </si>
  <si>
    <t>For</t>
  </si>
  <si>
    <t>Against</t>
  </si>
  <si>
    <t>Founders</t>
  </si>
  <si>
    <t>Investors</t>
  </si>
  <si>
    <t>Users</t>
  </si>
  <si>
    <t>Eligibilty</t>
  </si>
  <si>
    <t>* For a special resolution to pass</t>
  </si>
  <si>
    <t>all shareholder groups must pass it</t>
  </si>
  <si>
    <t>separately, with 75% or more support</t>
  </si>
  <si>
    <t>of all shareholders</t>
  </si>
  <si>
    <t>Result</t>
  </si>
  <si>
    <t>Shareholders</t>
  </si>
  <si>
    <t xml:space="preserve"> (&gt; 50% support)</t>
  </si>
  <si>
    <t xml:space="preserve">Special Resolution </t>
  </si>
  <si>
    <t>(75% or more)</t>
  </si>
  <si>
    <t>Enter</t>
  </si>
  <si>
    <t>Here</t>
  </si>
  <si>
    <t>Votes</t>
  </si>
  <si>
    <t>Total</t>
  </si>
  <si>
    <t>Ordinary Resolution (no poll)</t>
  </si>
  <si>
    <t>Votes For</t>
  </si>
  <si>
    <t>Votes Against</t>
  </si>
  <si>
    <t>Power Share</t>
  </si>
  <si>
    <t>For (Adjusted)</t>
  </si>
  <si>
    <t>Against (Adjusted)</t>
  </si>
  <si>
    <t>Ordinary Resolution (by Poll)</t>
  </si>
  <si>
    <t>Ordinary Resolution Result (without a Poll vote)</t>
  </si>
  <si>
    <t>In a poll, a vote counts in each class a shareholder holds a share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</si>
</sst>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9" fontId="0" fillId="0" borderId="0" xfId="57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Alignment="1">
      <alignment/>
    </xf>
    <xf numFmtId="0" fontId="40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38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2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9" fontId="0" fillId="0" borderId="0" xfId="57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Pass if all more than 50% support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2875"/>
          <c:w val="0.94625"/>
          <c:h val="0.674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Sheet1!$I$5:$L$5</c:f>
              <c:strCache/>
            </c:strRef>
          </c:cat>
          <c:val>
            <c:numRef>
              <c:f>Sheet1!$I$26:$L$26</c:f>
              <c:numCache/>
            </c:numRef>
          </c:val>
          <c:shape val="box"/>
        </c:ser>
        <c:overlap val="100"/>
        <c:gapWidth val="95"/>
        <c:gapDepth val="95"/>
        <c:shape val="box"/>
        <c:axId val="7755966"/>
        <c:axId val="2694831"/>
      </c:bar3DChart>
      <c:catAx>
        <c:axId val="77559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94831"/>
        <c:crosses val="autoZero"/>
        <c:auto val="1"/>
        <c:lblOffset val="100"/>
        <c:tickLblSkip val="1"/>
        <c:noMultiLvlLbl val="0"/>
      </c:catAx>
      <c:valAx>
        <c:axId val="2694831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77559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Pass with over 50% of the vote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33625"/>
          <c:w val="0.806"/>
          <c:h val="0.57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Sheet1!$N$9:$N$10</c:f>
              <c:strCache/>
            </c:strRef>
          </c:cat>
          <c:val>
            <c:numRef>
              <c:f>Sheet1!$O$9:$O$10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Passed with over 75% of vote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(plus over 50% in all groups)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25"/>
          <c:y val="0.3035"/>
          <c:w val="0.81825"/>
          <c:h val="0.60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Sheet1!$N$15:$N$16</c:f>
              <c:strCache/>
            </c:strRef>
          </c:cat>
          <c:val>
            <c:numRef>
              <c:f>Sheet1!$O$15:$O$16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Passed with over 50% of vote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(adjusted by Class Share Fraction)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25"/>
          <c:y val="0.3035"/>
          <c:w val="0.81825"/>
          <c:h val="0.60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Sheet1!$A$70:$A$71</c:f>
              <c:strCache/>
            </c:strRef>
          </c:cat>
          <c:val>
            <c:numRef>
              <c:f>Sheet1!$E$70:$E$71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30</xdr:row>
      <xdr:rowOff>28575</xdr:rowOff>
    </xdr:from>
    <xdr:to>
      <xdr:col>5</xdr:col>
      <xdr:colOff>447675</xdr:colOff>
      <xdr:row>44</xdr:row>
      <xdr:rowOff>104775</xdr:rowOff>
    </xdr:to>
    <xdr:graphicFrame>
      <xdr:nvGraphicFramePr>
        <xdr:cNvPr id="1" name="Chart 2"/>
        <xdr:cNvGraphicFramePr/>
      </xdr:nvGraphicFramePr>
      <xdr:xfrm>
        <a:off x="95250" y="5819775"/>
        <a:ext cx="3695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638175</xdr:colOff>
      <xdr:row>30</xdr:row>
      <xdr:rowOff>28575</xdr:rowOff>
    </xdr:from>
    <xdr:to>
      <xdr:col>11</xdr:col>
      <xdr:colOff>142875</xdr:colOff>
      <xdr:row>44</xdr:row>
      <xdr:rowOff>104775</xdr:rowOff>
    </xdr:to>
    <xdr:graphicFrame>
      <xdr:nvGraphicFramePr>
        <xdr:cNvPr id="2" name="Chart 3"/>
        <xdr:cNvGraphicFramePr/>
      </xdr:nvGraphicFramePr>
      <xdr:xfrm>
        <a:off x="3981450" y="5819775"/>
        <a:ext cx="3048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45</xdr:row>
      <xdr:rowOff>19050</xdr:rowOff>
    </xdr:from>
    <xdr:to>
      <xdr:col>5</xdr:col>
      <xdr:colOff>447675</xdr:colOff>
      <xdr:row>59</xdr:row>
      <xdr:rowOff>95250</xdr:rowOff>
    </xdr:to>
    <xdr:graphicFrame>
      <xdr:nvGraphicFramePr>
        <xdr:cNvPr id="3" name="Chart 4"/>
        <xdr:cNvGraphicFramePr/>
      </xdr:nvGraphicFramePr>
      <xdr:xfrm>
        <a:off x="95250" y="8667750"/>
        <a:ext cx="3695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5</xdr:col>
      <xdr:colOff>352425</xdr:colOff>
      <xdr:row>86</xdr:row>
      <xdr:rowOff>76200</xdr:rowOff>
    </xdr:to>
    <xdr:graphicFrame>
      <xdr:nvGraphicFramePr>
        <xdr:cNvPr id="4" name="Chart 4"/>
        <xdr:cNvGraphicFramePr/>
      </xdr:nvGraphicFramePr>
      <xdr:xfrm>
        <a:off x="0" y="13868400"/>
        <a:ext cx="36957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17.00390625" style="0" customWidth="1"/>
    <col min="2" max="5" width="8.28125" style="0" customWidth="1"/>
    <col min="6" max="6" width="9.57421875" style="0" customWidth="1"/>
    <col min="7" max="7" width="9.140625" style="0" customWidth="1"/>
    <col min="8" max="8" width="9.57421875" style="0" customWidth="1"/>
    <col min="9" max="12" width="8.28125" style="0" customWidth="1"/>
    <col min="13" max="13" width="5.421875" style="0" customWidth="1"/>
    <col min="14" max="14" width="10.421875" style="0" customWidth="1"/>
  </cols>
  <sheetData>
    <row r="1" spans="1:7" ht="21">
      <c r="A1" s="18" t="s">
        <v>0</v>
      </c>
      <c r="G1" s="26" t="s">
        <v>44</v>
      </c>
    </row>
    <row r="2" ht="15">
      <c r="G2" s="26" t="s">
        <v>46</v>
      </c>
    </row>
    <row r="3" ht="15">
      <c r="G3" s="26" t="s">
        <v>45</v>
      </c>
    </row>
    <row r="4" spans="2:12" ht="15">
      <c r="B4" s="30" t="s">
        <v>25</v>
      </c>
      <c r="C4" s="31"/>
      <c r="D4" s="31"/>
      <c r="E4" s="32"/>
      <c r="F4" s="30" t="s">
        <v>27</v>
      </c>
      <c r="G4" s="31"/>
      <c r="H4" s="32"/>
      <c r="I4" s="30" t="s">
        <v>28</v>
      </c>
      <c r="J4" s="31"/>
      <c r="K4" s="31"/>
      <c r="L4" s="32"/>
    </row>
    <row r="5" spans="2:12" ht="15">
      <c r="B5" s="2" t="s">
        <v>21</v>
      </c>
      <c r="C5" s="3" t="s">
        <v>22</v>
      </c>
      <c r="D5" s="3" t="s">
        <v>23</v>
      </c>
      <c r="E5" s="3" t="s">
        <v>24</v>
      </c>
      <c r="F5" s="2" t="s">
        <v>34</v>
      </c>
      <c r="G5" s="3" t="s">
        <v>26</v>
      </c>
      <c r="H5" s="4" t="s">
        <v>39</v>
      </c>
      <c r="I5" s="19" t="s">
        <v>21</v>
      </c>
      <c r="J5" s="19" t="s">
        <v>22</v>
      </c>
      <c r="K5" s="19" t="s">
        <v>23</v>
      </c>
      <c r="L5" s="20" t="s">
        <v>24</v>
      </c>
    </row>
    <row r="6" spans="1:14" ht="15">
      <c r="A6" t="s">
        <v>1</v>
      </c>
      <c r="B6" s="9">
        <v>1</v>
      </c>
      <c r="C6">
        <v>1</v>
      </c>
      <c r="E6" s="6">
        <v>1000</v>
      </c>
      <c r="F6" s="12">
        <f>IF(SUM(B6:E6)&gt;0,1,0)</f>
        <v>1</v>
      </c>
      <c r="G6" s="15">
        <v>1</v>
      </c>
      <c r="H6" s="23">
        <f>G6*F6</f>
        <v>1</v>
      </c>
      <c r="I6" s="9">
        <f>IF(B6&gt;0,1,0)*$G6*$F6</f>
        <v>1</v>
      </c>
      <c r="J6" s="22">
        <f>IF(C6&gt;0,1,0)*$G6*$F6</f>
        <v>1</v>
      </c>
      <c r="K6" s="22">
        <f>IF(D6&gt;0,1,0)*$G6*$F6</f>
        <v>0</v>
      </c>
      <c r="L6" s="6">
        <f>IF(E6&gt;0,1,0)*$G6*$F6</f>
        <v>1</v>
      </c>
      <c r="N6" t="s">
        <v>48</v>
      </c>
    </row>
    <row r="7" spans="1:14" ht="15">
      <c r="A7" t="s">
        <v>2</v>
      </c>
      <c r="B7" s="10">
        <v>1</v>
      </c>
      <c r="C7">
        <v>1</v>
      </c>
      <c r="E7" s="7">
        <v>1000</v>
      </c>
      <c r="F7" s="12">
        <f aca="true" t="shared" si="0" ref="F7:F19">IF(SUM(B7:E7)&gt;0,1,0)</f>
        <v>1</v>
      </c>
      <c r="G7" s="15">
        <v>1</v>
      </c>
      <c r="H7" s="23">
        <f aca="true" t="shared" si="1" ref="H7:H25">G7*F7</f>
        <v>1</v>
      </c>
      <c r="I7" s="10">
        <f aca="true" t="shared" si="2" ref="I7:I25">IF(B7&gt;0,1,0)*$G7*$F7</f>
        <v>1</v>
      </c>
      <c r="J7" s="21">
        <f aca="true" t="shared" si="3" ref="J7:J25">IF(C7&gt;0,1,0)*$G7*$F7</f>
        <v>1</v>
      </c>
      <c r="K7" s="21">
        <f aca="true" t="shared" si="4" ref="K7:K25">IF(D7&gt;0,1,0)*$G7*$F7</f>
        <v>0</v>
      </c>
      <c r="L7" s="7">
        <f aca="true" t="shared" si="5" ref="L7:L25">IF(E7&gt;0,1,0)*$G7*$F7</f>
        <v>1</v>
      </c>
      <c r="N7" t="s">
        <v>41</v>
      </c>
    </row>
    <row r="8" spans="1:14" ht="15">
      <c r="A8" t="s">
        <v>3</v>
      </c>
      <c r="B8" s="10"/>
      <c r="C8">
        <v>1</v>
      </c>
      <c r="E8" s="7">
        <v>100</v>
      </c>
      <c r="F8" s="12">
        <f t="shared" si="0"/>
        <v>1</v>
      </c>
      <c r="G8" s="15">
        <v>1</v>
      </c>
      <c r="H8" s="23">
        <f t="shared" si="1"/>
        <v>1</v>
      </c>
      <c r="I8" s="10">
        <f t="shared" si="2"/>
        <v>0</v>
      </c>
      <c r="J8" s="21">
        <f t="shared" si="3"/>
        <v>1</v>
      </c>
      <c r="K8" s="21">
        <f t="shared" si="4"/>
        <v>0</v>
      </c>
      <c r="L8" s="7">
        <f t="shared" si="5"/>
        <v>1</v>
      </c>
      <c r="N8" s="14" t="str">
        <f>IF(O9&gt;0.5,"Passed","Failed")</f>
        <v>Passed</v>
      </c>
    </row>
    <row r="9" spans="1:15" ht="15">
      <c r="A9" t="s">
        <v>4</v>
      </c>
      <c r="B9" s="10"/>
      <c r="C9">
        <v>1</v>
      </c>
      <c r="E9" s="7">
        <v>100</v>
      </c>
      <c r="F9" s="12">
        <f t="shared" si="0"/>
        <v>1</v>
      </c>
      <c r="G9" s="15">
        <v>0</v>
      </c>
      <c r="H9" s="23">
        <f t="shared" si="1"/>
        <v>0</v>
      </c>
      <c r="I9" s="10">
        <f t="shared" si="2"/>
        <v>0</v>
      </c>
      <c r="J9" s="21">
        <f t="shared" si="3"/>
        <v>0</v>
      </c>
      <c r="K9" s="21">
        <f t="shared" si="4"/>
        <v>0</v>
      </c>
      <c r="L9" s="7">
        <f t="shared" si="5"/>
        <v>0</v>
      </c>
      <c r="N9" t="s">
        <v>29</v>
      </c>
      <c r="O9" s="13">
        <f>H26/COUNT(G6:G25)</f>
        <v>0.5714285714285714</v>
      </c>
    </row>
    <row r="10" spans="1:15" ht="15">
      <c r="A10" t="s">
        <v>5</v>
      </c>
      <c r="B10" s="10"/>
      <c r="E10" s="7">
        <v>100</v>
      </c>
      <c r="F10" s="12">
        <f t="shared" si="0"/>
        <v>1</v>
      </c>
      <c r="G10" s="15">
        <v>1</v>
      </c>
      <c r="H10" s="23">
        <f t="shared" si="1"/>
        <v>1</v>
      </c>
      <c r="I10" s="10">
        <f t="shared" si="2"/>
        <v>0</v>
      </c>
      <c r="J10" s="21">
        <f t="shared" si="3"/>
        <v>0</v>
      </c>
      <c r="K10" s="21">
        <f t="shared" si="4"/>
        <v>0</v>
      </c>
      <c r="L10" s="7">
        <f t="shared" si="5"/>
        <v>1</v>
      </c>
      <c r="N10" t="s">
        <v>30</v>
      </c>
      <c r="O10" s="1">
        <f>1-O9</f>
        <v>0.4285714285714286</v>
      </c>
    </row>
    <row r="11" spans="1:12" ht="15">
      <c r="A11" t="s">
        <v>6</v>
      </c>
      <c r="B11" s="10"/>
      <c r="E11" s="7">
        <v>100</v>
      </c>
      <c r="F11" s="12">
        <f t="shared" si="0"/>
        <v>1</v>
      </c>
      <c r="G11" s="15">
        <v>1</v>
      </c>
      <c r="H11" s="23">
        <f t="shared" si="1"/>
        <v>1</v>
      </c>
      <c r="I11" s="10">
        <f t="shared" si="2"/>
        <v>0</v>
      </c>
      <c r="J11" s="21">
        <f t="shared" si="3"/>
        <v>0</v>
      </c>
      <c r="K11" s="21">
        <f t="shared" si="4"/>
        <v>0</v>
      </c>
      <c r="L11" s="7">
        <f t="shared" si="5"/>
        <v>1</v>
      </c>
    </row>
    <row r="12" spans="1:14" ht="15">
      <c r="A12" t="s">
        <v>7</v>
      </c>
      <c r="B12" s="10"/>
      <c r="E12" s="7"/>
      <c r="F12" s="12">
        <f t="shared" si="0"/>
        <v>0</v>
      </c>
      <c r="G12" s="15">
        <v>1</v>
      </c>
      <c r="H12" s="23">
        <f t="shared" si="1"/>
        <v>0</v>
      </c>
      <c r="I12" s="10">
        <f t="shared" si="2"/>
        <v>0</v>
      </c>
      <c r="J12" s="21">
        <f t="shared" si="3"/>
        <v>0</v>
      </c>
      <c r="K12" s="21">
        <f t="shared" si="4"/>
        <v>0</v>
      </c>
      <c r="L12" s="7">
        <f t="shared" si="5"/>
        <v>0</v>
      </c>
      <c r="N12" t="s">
        <v>42</v>
      </c>
    </row>
    <row r="13" spans="1:14" ht="15">
      <c r="A13" t="s">
        <v>8</v>
      </c>
      <c r="B13" s="10"/>
      <c r="D13">
        <v>1</v>
      </c>
      <c r="E13" s="7"/>
      <c r="F13" s="12">
        <f t="shared" si="0"/>
        <v>1</v>
      </c>
      <c r="G13" s="15">
        <v>1</v>
      </c>
      <c r="H13" s="23">
        <f t="shared" si="1"/>
        <v>1</v>
      </c>
      <c r="I13" s="10">
        <f t="shared" si="2"/>
        <v>0</v>
      </c>
      <c r="J13" s="21">
        <f t="shared" si="3"/>
        <v>0</v>
      </c>
      <c r="K13" s="21">
        <f t="shared" si="4"/>
        <v>1</v>
      </c>
      <c r="L13" s="7">
        <f t="shared" si="5"/>
        <v>0</v>
      </c>
      <c r="N13" t="s">
        <v>43</v>
      </c>
    </row>
    <row r="14" spans="1:14" ht="15">
      <c r="A14" t="s">
        <v>9</v>
      </c>
      <c r="B14" s="10"/>
      <c r="D14">
        <v>1</v>
      </c>
      <c r="E14" s="7"/>
      <c r="F14" s="12">
        <f t="shared" si="0"/>
        <v>1</v>
      </c>
      <c r="G14" s="15">
        <v>0</v>
      </c>
      <c r="H14" s="23">
        <f t="shared" si="1"/>
        <v>0</v>
      </c>
      <c r="I14" s="10">
        <f t="shared" si="2"/>
        <v>0</v>
      </c>
      <c r="J14" s="21">
        <f t="shared" si="3"/>
        <v>0</v>
      </c>
      <c r="K14" s="21">
        <f t="shared" si="4"/>
        <v>0</v>
      </c>
      <c r="L14" s="7">
        <f t="shared" si="5"/>
        <v>0</v>
      </c>
      <c r="N14" s="14" t="str">
        <f>IF((O15&gt;=0.75)+(O17="Passed")+(O18="Passed")+(O19="Passed")+(O20="Passed")=5,"Passed","Failed")</f>
        <v>Failed</v>
      </c>
    </row>
    <row r="15" spans="1:15" ht="15">
      <c r="A15" t="s">
        <v>10</v>
      </c>
      <c r="B15" s="10"/>
      <c r="D15">
        <v>1</v>
      </c>
      <c r="E15" s="7"/>
      <c r="F15" s="12">
        <f t="shared" si="0"/>
        <v>1</v>
      </c>
      <c r="G15" s="15">
        <v>0</v>
      </c>
      <c r="H15" s="23">
        <f t="shared" si="1"/>
        <v>0</v>
      </c>
      <c r="I15" s="10">
        <f t="shared" si="2"/>
        <v>0</v>
      </c>
      <c r="J15" s="21">
        <f t="shared" si="3"/>
        <v>0</v>
      </c>
      <c r="K15" s="21">
        <f t="shared" si="4"/>
        <v>0</v>
      </c>
      <c r="L15" s="7">
        <f t="shared" si="5"/>
        <v>0</v>
      </c>
      <c r="N15" t="s">
        <v>29</v>
      </c>
      <c r="O15" s="13">
        <f>H26/F26</f>
        <v>0.5333333333333333</v>
      </c>
    </row>
    <row r="16" spans="1:15" ht="15">
      <c r="A16" t="s">
        <v>11</v>
      </c>
      <c r="B16" s="10"/>
      <c r="C16">
        <v>1</v>
      </c>
      <c r="D16">
        <v>1</v>
      </c>
      <c r="E16" s="7"/>
      <c r="F16" s="12">
        <f t="shared" si="0"/>
        <v>1</v>
      </c>
      <c r="G16" s="15">
        <v>0</v>
      </c>
      <c r="H16" s="23">
        <f t="shared" si="1"/>
        <v>0</v>
      </c>
      <c r="I16" s="10">
        <f t="shared" si="2"/>
        <v>0</v>
      </c>
      <c r="J16" s="21">
        <f t="shared" si="3"/>
        <v>0</v>
      </c>
      <c r="K16" s="21">
        <f t="shared" si="4"/>
        <v>0</v>
      </c>
      <c r="L16" s="7">
        <f t="shared" si="5"/>
        <v>0</v>
      </c>
      <c r="N16" t="s">
        <v>30</v>
      </c>
      <c r="O16" s="13">
        <f>1-O15</f>
        <v>0.4666666666666667</v>
      </c>
    </row>
    <row r="17" spans="1:15" ht="15">
      <c r="A17" t="s">
        <v>12</v>
      </c>
      <c r="B17" s="10"/>
      <c r="C17">
        <v>1</v>
      </c>
      <c r="E17" s="7"/>
      <c r="F17" s="12">
        <f t="shared" si="0"/>
        <v>1</v>
      </c>
      <c r="G17" s="15">
        <v>0</v>
      </c>
      <c r="H17" s="23">
        <f t="shared" si="1"/>
        <v>0</v>
      </c>
      <c r="I17" s="10">
        <f t="shared" si="2"/>
        <v>0</v>
      </c>
      <c r="J17" s="21">
        <f t="shared" si="3"/>
        <v>0</v>
      </c>
      <c r="K17" s="21">
        <f t="shared" si="4"/>
        <v>0</v>
      </c>
      <c r="L17" s="7">
        <f t="shared" si="5"/>
        <v>0</v>
      </c>
      <c r="N17" t="s">
        <v>31</v>
      </c>
      <c r="O17" s="13" t="str">
        <f>IF(I26&gt;0.5,"Passed","Failed")</f>
        <v>Passed</v>
      </c>
    </row>
    <row r="18" spans="1:15" ht="15">
      <c r="A18" t="s">
        <v>13</v>
      </c>
      <c r="B18" s="10"/>
      <c r="C18">
        <v>1</v>
      </c>
      <c r="E18" s="7"/>
      <c r="F18" s="12">
        <f t="shared" si="0"/>
        <v>1</v>
      </c>
      <c r="G18" s="15"/>
      <c r="H18" s="23">
        <f t="shared" si="1"/>
        <v>0</v>
      </c>
      <c r="I18" s="10">
        <f t="shared" si="2"/>
        <v>0</v>
      </c>
      <c r="J18" s="21">
        <f t="shared" si="3"/>
        <v>0</v>
      </c>
      <c r="K18" s="21">
        <f t="shared" si="4"/>
        <v>0</v>
      </c>
      <c r="L18" s="7">
        <f t="shared" si="5"/>
        <v>0</v>
      </c>
      <c r="N18" t="s">
        <v>33</v>
      </c>
      <c r="O18" s="13" t="str">
        <f>IF(J26&gt;0.5,"Passed","Failed")</f>
        <v>Failed</v>
      </c>
    </row>
    <row r="19" spans="1:15" ht="15">
      <c r="A19" t="s">
        <v>14</v>
      </c>
      <c r="B19" s="10"/>
      <c r="C19">
        <v>1</v>
      </c>
      <c r="E19" s="7"/>
      <c r="F19" s="12">
        <f t="shared" si="0"/>
        <v>1</v>
      </c>
      <c r="G19" s="15"/>
      <c r="H19" s="23">
        <f t="shared" si="1"/>
        <v>0</v>
      </c>
      <c r="I19" s="10">
        <f t="shared" si="2"/>
        <v>0</v>
      </c>
      <c r="J19" s="21">
        <f t="shared" si="3"/>
        <v>0</v>
      </c>
      <c r="K19" s="21">
        <f t="shared" si="4"/>
        <v>0</v>
      </c>
      <c r="L19" s="7">
        <f t="shared" si="5"/>
        <v>0</v>
      </c>
      <c r="N19" t="s">
        <v>23</v>
      </c>
      <c r="O19" s="13" t="str">
        <f>IF(K26&gt;0.5,"Passed","Failed")</f>
        <v>Failed</v>
      </c>
    </row>
    <row r="20" spans="1:15" ht="15">
      <c r="A20" t="s">
        <v>15</v>
      </c>
      <c r="B20" s="10"/>
      <c r="D20">
        <v>1</v>
      </c>
      <c r="E20" s="7"/>
      <c r="F20" s="12">
        <v>1</v>
      </c>
      <c r="G20" s="15">
        <v>1</v>
      </c>
      <c r="H20" s="23">
        <f t="shared" si="1"/>
        <v>1</v>
      </c>
      <c r="I20" s="10">
        <f t="shared" si="2"/>
        <v>0</v>
      </c>
      <c r="J20" s="21">
        <f t="shared" si="3"/>
        <v>0</v>
      </c>
      <c r="K20" s="21">
        <f t="shared" si="4"/>
        <v>1</v>
      </c>
      <c r="L20" s="7">
        <f t="shared" si="5"/>
        <v>0</v>
      </c>
      <c r="N20" t="s">
        <v>32</v>
      </c>
      <c r="O20" s="13" t="str">
        <f>IF(L26&gt;0.5,"Passed","Failed")</f>
        <v>Passed</v>
      </c>
    </row>
    <row r="21" spans="1:12" ht="15">
      <c r="A21" t="s">
        <v>16</v>
      </c>
      <c r="B21" s="10"/>
      <c r="D21">
        <v>1</v>
      </c>
      <c r="E21" s="7"/>
      <c r="F21" s="12">
        <v>1</v>
      </c>
      <c r="G21" s="15">
        <v>1</v>
      </c>
      <c r="H21" s="23">
        <f t="shared" si="1"/>
        <v>1</v>
      </c>
      <c r="I21" s="10">
        <f t="shared" si="2"/>
        <v>0</v>
      </c>
      <c r="J21" s="21">
        <f t="shared" si="3"/>
        <v>0</v>
      </c>
      <c r="K21" s="21">
        <f t="shared" si="4"/>
        <v>1</v>
      </c>
      <c r="L21" s="7">
        <f t="shared" si="5"/>
        <v>0</v>
      </c>
    </row>
    <row r="22" spans="1:14" ht="15">
      <c r="A22" t="s">
        <v>17</v>
      </c>
      <c r="B22" s="10"/>
      <c r="E22" s="7"/>
      <c r="F22" s="12">
        <v>0</v>
      </c>
      <c r="G22" s="15"/>
      <c r="H22" s="23">
        <f t="shared" si="1"/>
        <v>0</v>
      </c>
      <c r="I22" s="10">
        <f t="shared" si="2"/>
        <v>0</v>
      </c>
      <c r="J22" s="21">
        <f t="shared" si="3"/>
        <v>0</v>
      </c>
      <c r="K22" s="21">
        <f t="shared" si="4"/>
        <v>0</v>
      </c>
      <c r="L22" s="7">
        <f t="shared" si="5"/>
        <v>0</v>
      </c>
      <c r="N22" t="s">
        <v>35</v>
      </c>
    </row>
    <row r="23" spans="1:14" ht="15">
      <c r="A23" t="s">
        <v>18</v>
      </c>
      <c r="B23" s="10"/>
      <c r="E23" s="7"/>
      <c r="F23" s="12">
        <v>0</v>
      </c>
      <c r="G23" s="15"/>
      <c r="H23" s="23">
        <f t="shared" si="1"/>
        <v>0</v>
      </c>
      <c r="I23" s="10">
        <f t="shared" si="2"/>
        <v>0</v>
      </c>
      <c r="J23" s="21">
        <f t="shared" si="3"/>
        <v>0</v>
      </c>
      <c r="K23" s="21">
        <f t="shared" si="4"/>
        <v>0</v>
      </c>
      <c r="L23" s="7">
        <f t="shared" si="5"/>
        <v>0</v>
      </c>
      <c r="N23" t="s">
        <v>36</v>
      </c>
    </row>
    <row r="24" spans="1:14" ht="15">
      <c r="A24" t="s">
        <v>19</v>
      </c>
      <c r="B24" s="10"/>
      <c r="E24" s="7"/>
      <c r="F24" s="12">
        <v>0</v>
      </c>
      <c r="G24" s="15"/>
      <c r="H24" s="23">
        <f t="shared" si="1"/>
        <v>0</v>
      </c>
      <c r="I24" s="10">
        <f t="shared" si="2"/>
        <v>0</v>
      </c>
      <c r="J24" s="21">
        <f t="shared" si="3"/>
        <v>0</v>
      </c>
      <c r="K24" s="21">
        <f t="shared" si="4"/>
        <v>0</v>
      </c>
      <c r="L24" s="7">
        <f t="shared" si="5"/>
        <v>0</v>
      </c>
      <c r="N24" t="s">
        <v>37</v>
      </c>
    </row>
    <row r="25" spans="1:14" ht="15">
      <c r="A25" t="s">
        <v>20</v>
      </c>
      <c r="B25" s="11"/>
      <c r="C25" s="5"/>
      <c r="D25" s="5"/>
      <c r="E25" s="8"/>
      <c r="F25" s="25">
        <v>0</v>
      </c>
      <c r="G25" s="16"/>
      <c r="H25" s="24">
        <f t="shared" si="1"/>
        <v>0</v>
      </c>
      <c r="I25" s="11">
        <f t="shared" si="2"/>
        <v>0</v>
      </c>
      <c r="J25" s="5">
        <f t="shared" si="3"/>
        <v>0</v>
      </c>
      <c r="K25" s="5">
        <f t="shared" si="4"/>
        <v>0</v>
      </c>
      <c r="L25" s="8">
        <f t="shared" si="5"/>
        <v>0</v>
      </c>
      <c r="N25" t="s">
        <v>38</v>
      </c>
    </row>
    <row r="26" spans="1:12" ht="15">
      <c r="A26" t="s">
        <v>40</v>
      </c>
      <c r="B26">
        <f>COUNT(B6:B25)</f>
        <v>2</v>
      </c>
      <c r="C26">
        <f>COUNT(C6:C25)</f>
        <v>8</v>
      </c>
      <c r="D26">
        <f>COUNT(D6:D25)</f>
        <v>6</v>
      </c>
      <c r="E26">
        <f>COUNT(E6:E25)</f>
        <v>6</v>
      </c>
      <c r="F26">
        <f>SUM(F6:F25)</f>
        <v>15</v>
      </c>
      <c r="G26">
        <f>SUM(G6:G25)</f>
        <v>9</v>
      </c>
      <c r="H26">
        <f>SUM(H6:H25)</f>
        <v>8</v>
      </c>
      <c r="I26" s="1">
        <f>SUM(I6:I25)/B26</f>
        <v>1</v>
      </c>
      <c r="J26" s="1">
        <f>SUM(J6:J25)/C26</f>
        <v>0.375</v>
      </c>
      <c r="K26" s="1">
        <f>SUM(K6:K25)/D26</f>
        <v>0.5</v>
      </c>
      <c r="L26" s="1">
        <f>SUM(L6:L25)/COUNT(E6:E25)</f>
        <v>0.8333333333333334</v>
      </c>
    </row>
    <row r="27" spans="9:12" ht="15">
      <c r="I27" s="1"/>
      <c r="J27" s="1"/>
      <c r="K27" s="1"/>
      <c r="L27" s="1"/>
    </row>
    <row r="29" spans="1:8" ht="15">
      <c r="A29" s="17" t="s">
        <v>28</v>
      </c>
      <c r="G29" s="17" t="s">
        <v>55</v>
      </c>
      <c r="H29" s="17"/>
    </row>
    <row r="62" ht="21">
      <c r="A62" s="18" t="s">
        <v>54</v>
      </c>
    </row>
    <row r="63" ht="15">
      <c r="A63" t="s">
        <v>56</v>
      </c>
    </row>
    <row r="65" spans="2:6" ht="15">
      <c r="B65" s="30" t="s">
        <v>54</v>
      </c>
      <c r="C65" s="31"/>
      <c r="D65" s="31"/>
      <c r="E65" s="32"/>
      <c r="F65" s="14" t="str">
        <f>IF(E70&gt;E71,"Passed","Failed")</f>
        <v>Passed</v>
      </c>
    </row>
    <row r="66" spans="2:5" ht="15">
      <c r="B66" s="27" t="s">
        <v>22</v>
      </c>
      <c r="C66" s="27" t="s">
        <v>23</v>
      </c>
      <c r="D66" s="27" t="s">
        <v>24</v>
      </c>
      <c r="E66" s="28" t="s">
        <v>47</v>
      </c>
    </row>
    <row r="67" spans="1:5" ht="15">
      <c r="A67" t="s">
        <v>49</v>
      </c>
      <c r="B67">
        <f>SUM(J6:J25)</f>
        <v>3</v>
      </c>
      <c r="C67">
        <f>SUM(K6:K25)</f>
        <v>3</v>
      </c>
      <c r="D67">
        <f>SUM(L6:L25)</f>
        <v>5</v>
      </c>
      <c r="E67">
        <f>SUM(B67:D67)</f>
        <v>11</v>
      </c>
    </row>
    <row r="68" spans="1:5" ht="15">
      <c r="A68" t="s">
        <v>50</v>
      </c>
      <c r="B68">
        <f>C26-B67</f>
        <v>5</v>
      </c>
      <c r="C68">
        <f>D26-C67</f>
        <v>3</v>
      </c>
      <c r="D68">
        <f>E26-D67</f>
        <v>1</v>
      </c>
      <c r="E68">
        <f>SUM(B68:D68)</f>
        <v>9</v>
      </c>
    </row>
    <row r="69" spans="1:5" ht="15">
      <c r="A69" t="s">
        <v>51</v>
      </c>
      <c r="B69" s="13">
        <v>0.35</v>
      </c>
      <c r="C69" s="13">
        <v>0.35</v>
      </c>
      <c r="D69" s="13">
        <v>0.3</v>
      </c>
      <c r="E69" s="13">
        <f>SUM(B69:D69)</f>
        <v>1</v>
      </c>
    </row>
    <row r="70" spans="1:5" ht="15">
      <c r="A70" t="s">
        <v>52</v>
      </c>
      <c r="B70" s="29">
        <f>B67/SUM(B67:B68)*B69</f>
        <v>0.13124999999999998</v>
      </c>
      <c r="C70" s="29">
        <f>C67/SUM(C67:C68)*C69</f>
        <v>0.175</v>
      </c>
      <c r="D70" s="29">
        <f>D67/SUM(D67:D68)*D69</f>
        <v>0.25</v>
      </c>
      <c r="E70" s="29">
        <f>SUM(B70:D70)</f>
        <v>0.5562499999999999</v>
      </c>
    </row>
    <row r="71" spans="1:5" ht="15">
      <c r="A71" t="s">
        <v>53</v>
      </c>
      <c r="B71" s="29">
        <f>B68/SUM(B67:B68)*B69</f>
        <v>0.21875</v>
      </c>
      <c r="C71" s="29">
        <f>C68/SUM(C67:C68)*C69</f>
        <v>0.175</v>
      </c>
      <c r="D71" s="29">
        <f>D68/SUM(D67:D68)*D69</f>
        <v>0.049999999999999996</v>
      </c>
      <c r="E71" s="29">
        <f>SUM(B71:D71)</f>
        <v>0.44375</v>
      </c>
    </row>
  </sheetData>
  <sheetProtection/>
  <mergeCells count="4">
    <mergeCell ref="I4:L4"/>
    <mergeCell ref="B4:E4"/>
    <mergeCell ref="F4:H4"/>
    <mergeCell ref="B65:E65"/>
  </mergeCells>
  <printOptions/>
  <pageMargins left="0.25" right="0.25" top="0.75" bottom="0.75" header="0.3" footer="0.3"/>
  <pageSetup fitToHeight="0" fitToWidth="1" orientation="landscape" paperSize="9" scale="94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2013-10-12T16:52:32Z</cp:lastPrinted>
  <dcterms:created xsi:type="dcterms:W3CDTF">2013-10-12T15:39:27Z</dcterms:created>
  <dcterms:modified xsi:type="dcterms:W3CDTF">2014-01-21T13:55:34Z</dcterms:modified>
  <cp:category/>
  <cp:version/>
  <cp:contentType/>
  <cp:contentStatus/>
</cp:coreProperties>
</file>